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<sst xmlns="http://schemas.openxmlformats.org/spreadsheetml/2006/main" count="41" uniqueCount="41">
  <si>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</si>
  <si>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</si>
  <si>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</si>
  <si>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</si>
  <si>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</si>
  <si>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</si>
  <si>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</si>
  <si>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</si>
  <si>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</si>
  <si>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</si>
  <si>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</si>
  <si>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</si>
  <si>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</si>
  <si>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</si>
  <si>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</si>
  <si>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</si>
  <si>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</si>
  <si>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</si>
  <si>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</si>
  <si>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</si>
  <si>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</si>
  <si>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</si>
  <si>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</si>
  <si>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</si>
  <si>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</si>
  <si>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</si>
  <si>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</si>
  <si>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</si>
  <si>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</si>
  <si>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</si>
  <si>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</si>
  <si>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</si>
  <si>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</si>
  <si>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</si>
  <si>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CM ORTHOPEDICS SRL</t>
  </si>
  <si>
    <t>SPITAL DR. KARL DIEL JIMBOLIA</t>
  </si>
  <si>
    <t>SPITALUL MUNICIPAL DR. THEODOR ANDREI LUGOJ</t>
  </si>
  <si>
    <t>VAL MAXIMUM POSIBIL DE CONTRACTAT/LUNA</t>
  </si>
  <si>
    <t>SC MEDICIS SA</t>
  </si>
  <si>
    <t>SC SI-DI GRUP SRL</t>
  </si>
  <si>
    <t xml:space="preserve">TOTAL STABILIRE VALOARE CONTRACT Aprilie 2024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</si>
</sst>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30" sqref="B30:B35"/>
    </sheetView>
  </sheetViews>
  <sheetFormatPr defaultColWidth="9.140625" defaultRowHeight="12.75"/>
  <cols>
    <col min="1" max="1" width="8.57421875" style="7" customWidth="1"/>
    <col min="2" max="2" width="38.00390625" style="7" customWidth="1"/>
    <col min="3" max="3" width="19.28125" style="7" customWidth="1"/>
    <col min="4" max="4" width="18.140625" style="8" customWidth="1"/>
    <col min="5" max="5" width="21.00390625" style="8" customWidth="1"/>
    <col min="6" max="6" width="16.421875" style="8" customWidth="1"/>
    <col min="7" max="7" width="17.140625" style="8" customWidth="1"/>
    <col min="8" max="8" width="20.7109375" style="8" customWidth="1"/>
    <col min="9" max="9" width="17.7109375" style="9" customWidth="1"/>
    <col min="10" max="10" width="20.7109375" style="38" customWidth="1"/>
    <col min="11" max="16384" width="9.140625" style="7" customWidth="1"/>
  </cols>
  <sheetData>
    <row r="1" spans="1:9" ht="24.75" customHeight="1">
      <c r="A1" s="45"/>
      <c r="B1" s="45"/>
      <c r="I1" s="40"/>
    </row>
    <row r="2" spans="1:7" ht="24" customHeight="1">
      <c r="A2" s="6" t="s">
        <v>29</v>
      </c>
      <c r="B2" s="6"/>
      <c r="C2" s="6"/>
      <c r="D2" s="4"/>
      <c r="E2" s="4"/>
      <c r="F2" s="4"/>
      <c r="G2" s="4"/>
    </row>
    <row r="3" spans="1:8" ht="24" customHeight="1">
      <c r="A3" s="6" t="s">
        <v>30</v>
      </c>
      <c r="B3" s="6"/>
      <c r="C3" s="6"/>
      <c r="D3" s="4"/>
      <c r="E3" s="4"/>
      <c r="F3" s="4"/>
      <c r="G3" s="4"/>
      <c r="H3" s="4"/>
    </row>
    <row r="4" spans="1:8" ht="24" customHeight="1">
      <c r="A4" s="6"/>
      <c r="B4" s="6"/>
      <c r="C4" s="6"/>
      <c r="D4" s="4"/>
      <c r="E4" s="4"/>
      <c r="F4" s="4"/>
      <c r="G4" s="4"/>
      <c r="H4" s="4"/>
    </row>
    <row r="5" spans="1:8" ht="24" customHeight="1">
      <c r="A5" s="6"/>
      <c r="B5" s="6"/>
      <c r="C5" s="6"/>
      <c r="D5" s="4"/>
      <c r="E5" s="4"/>
      <c r="F5" s="4"/>
      <c r="G5" s="4"/>
      <c r="H5" s="4"/>
    </row>
    <row r="6" spans="3:9" ht="34.5" customHeight="1">
      <c r="C6" s="46" t="s">
        <v>24</v>
      </c>
      <c r="D6" s="47"/>
      <c r="E6" s="46" t="s">
        <v>25</v>
      </c>
      <c r="F6" s="47"/>
      <c r="I6" s="10"/>
    </row>
    <row r="7" spans="1:10" ht="96.75" customHeight="1">
      <c r="A7" s="24" t="s">
        <v>0</v>
      </c>
      <c r="B7" s="25" t="s">
        <v>1</v>
      </c>
      <c r="C7" s="26" t="s">
        <v>2</v>
      </c>
      <c r="D7" s="26" t="s">
        <v>3</v>
      </c>
      <c r="E7" s="26" t="s">
        <v>5</v>
      </c>
      <c r="F7" s="26" t="s">
        <v>6</v>
      </c>
      <c r="G7" s="26" t="s">
        <v>7</v>
      </c>
      <c r="H7" s="26" t="s">
        <v>17</v>
      </c>
      <c r="I7" s="41" t="s">
        <v>40</v>
      </c>
      <c r="J7" s="48" t="s">
        <v>37</v>
      </c>
    </row>
    <row r="8" spans="1:10" ht="46.5" customHeight="1">
      <c r="A8" s="29">
        <v>1</v>
      </c>
      <c r="B8" s="30" t="s">
        <v>11</v>
      </c>
      <c r="C8" s="22">
        <v>31.86</v>
      </c>
      <c r="D8" s="23">
        <f aca="true" t="shared" si="0" ref="D8:D24">C8*$C$28</f>
        <v>1993.506025337316</v>
      </c>
      <c r="E8" s="23">
        <v>0</v>
      </c>
      <c r="F8" s="23">
        <v>0</v>
      </c>
      <c r="G8" s="23">
        <f aca="true" t="shared" si="1" ref="G8:G24">C8+E8</f>
        <v>31.86</v>
      </c>
      <c r="H8" s="23">
        <f aca="true" t="shared" si="2" ref="H8:H24">G8*$I$28</f>
        <v>2215.00669481924</v>
      </c>
      <c r="I8" s="22">
        <f>ROUND(H8,2)</f>
        <v>2215.01</v>
      </c>
      <c r="J8" s="22">
        <v>12940.8</v>
      </c>
    </row>
    <row r="9" spans="1:10" ht="41.25" customHeight="1">
      <c r="A9" s="31">
        <v>2</v>
      </c>
      <c r="B9" s="32" t="s">
        <v>15</v>
      </c>
      <c r="C9" s="22">
        <v>109.27</v>
      </c>
      <c r="D9" s="23">
        <f t="shared" si="0"/>
        <v>6837.11247296323</v>
      </c>
      <c r="E9" s="23">
        <v>0</v>
      </c>
      <c r="F9" s="23">
        <v>0</v>
      </c>
      <c r="G9" s="23">
        <f t="shared" si="1"/>
        <v>109.27</v>
      </c>
      <c r="H9" s="23">
        <f t="shared" si="2"/>
        <v>7596.791636625811</v>
      </c>
      <c r="I9" s="22">
        <f aca="true" t="shared" si="3" ref="I9:I23">ROUND(H9,2)</f>
        <v>7596.79</v>
      </c>
      <c r="J9" s="22">
        <v>565200</v>
      </c>
    </row>
    <row r="10" spans="1:10" ht="34.5" customHeight="1">
      <c r="A10" s="29">
        <v>3</v>
      </c>
      <c r="B10" s="32" t="s">
        <v>12</v>
      </c>
      <c r="C10" s="22">
        <v>32.95</v>
      </c>
      <c r="D10" s="23">
        <f t="shared" si="0"/>
        <v>2061.708208878361</v>
      </c>
      <c r="E10" s="23">
        <v>0</v>
      </c>
      <c r="F10" s="23">
        <v>0</v>
      </c>
      <c r="G10" s="23">
        <f t="shared" si="1"/>
        <v>32.95</v>
      </c>
      <c r="H10" s="23">
        <f t="shared" si="2"/>
        <v>2290.786898753734</v>
      </c>
      <c r="I10" s="22">
        <f t="shared" si="3"/>
        <v>2290.79</v>
      </c>
      <c r="J10" s="22">
        <v>8452.8</v>
      </c>
    </row>
    <row r="11" spans="1:10" ht="34.5" customHeight="1">
      <c r="A11" s="31">
        <v>4</v>
      </c>
      <c r="B11" s="32" t="s">
        <v>10</v>
      </c>
      <c r="C11" s="22">
        <v>16.29</v>
      </c>
      <c r="D11" s="23">
        <f t="shared" si="0"/>
        <v>1019.2785044803791</v>
      </c>
      <c r="E11" s="23">
        <v>0</v>
      </c>
      <c r="F11" s="23">
        <v>0</v>
      </c>
      <c r="G11" s="23">
        <f t="shared" si="1"/>
        <v>16.29</v>
      </c>
      <c r="H11" s="23">
        <f t="shared" si="2"/>
        <v>1132.5316716448656</v>
      </c>
      <c r="I11" s="22">
        <f t="shared" si="3"/>
        <v>1132.53</v>
      </c>
      <c r="J11" s="22">
        <v>8452.8</v>
      </c>
    </row>
    <row r="12" spans="1:10" ht="34.5" customHeight="1">
      <c r="A12" s="29">
        <v>5</v>
      </c>
      <c r="B12" s="32" t="s">
        <v>28</v>
      </c>
      <c r="C12" s="22">
        <v>45.5</v>
      </c>
      <c r="D12" s="23">
        <f t="shared" si="0"/>
        <v>2846.971881759193</v>
      </c>
      <c r="E12" s="23">
        <v>0</v>
      </c>
      <c r="F12" s="23">
        <v>0</v>
      </c>
      <c r="G12" s="23">
        <f t="shared" si="1"/>
        <v>45.5</v>
      </c>
      <c r="H12" s="23">
        <f t="shared" si="2"/>
        <v>3163.3020908435474</v>
      </c>
      <c r="I12" s="22">
        <f t="shared" si="3"/>
        <v>3163.3</v>
      </c>
      <c r="J12" s="22">
        <v>14792.4</v>
      </c>
    </row>
    <row r="13" spans="1:10" ht="34.5" customHeight="1">
      <c r="A13" s="31">
        <v>6</v>
      </c>
      <c r="B13" s="32" t="s">
        <v>34</v>
      </c>
      <c r="C13" s="22">
        <v>44.75</v>
      </c>
      <c r="D13" s="23">
        <f t="shared" si="0"/>
        <v>2800.043773818107</v>
      </c>
      <c r="E13" s="23">
        <v>0</v>
      </c>
      <c r="F13" s="23">
        <v>0</v>
      </c>
      <c r="G13" s="23">
        <f t="shared" si="1"/>
        <v>44.75</v>
      </c>
      <c r="H13" s="23">
        <f t="shared" si="2"/>
        <v>3111.159748686786</v>
      </c>
      <c r="I13" s="22">
        <f t="shared" si="3"/>
        <v>3111.16</v>
      </c>
      <c r="J13" s="22">
        <v>29584.8</v>
      </c>
    </row>
    <row r="14" spans="1:10" ht="38.25" customHeight="1">
      <c r="A14" s="29">
        <v>7</v>
      </c>
      <c r="B14" s="33" t="s">
        <v>33</v>
      </c>
      <c r="C14" s="22">
        <v>25.46</v>
      </c>
      <c r="D14" s="23">
        <f t="shared" si="0"/>
        <v>1593.0528375733857</v>
      </c>
      <c r="E14" s="23">
        <v>0</v>
      </c>
      <c r="F14" s="23">
        <v>0</v>
      </c>
      <c r="G14" s="23">
        <f t="shared" si="1"/>
        <v>25.46</v>
      </c>
      <c r="H14" s="23">
        <f t="shared" si="2"/>
        <v>1770.058708414873</v>
      </c>
      <c r="I14" s="22">
        <f t="shared" si="3"/>
        <v>1770.06</v>
      </c>
      <c r="J14" s="22">
        <v>7117.44</v>
      </c>
    </row>
    <row r="15" spans="1:10" ht="34.5" customHeight="1">
      <c r="A15" s="31">
        <v>8</v>
      </c>
      <c r="B15" s="32" t="s">
        <v>8</v>
      </c>
      <c r="C15" s="22">
        <v>62.37</v>
      </c>
      <c r="D15" s="23">
        <f t="shared" si="0"/>
        <v>3902.541456380678</v>
      </c>
      <c r="E15" s="23">
        <v>0</v>
      </c>
      <c r="F15" s="23">
        <v>0</v>
      </c>
      <c r="G15" s="23">
        <f t="shared" si="1"/>
        <v>62.37</v>
      </c>
      <c r="H15" s="23">
        <f t="shared" si="2"/>
        <v>4336.157173756309</v>
      </c>
      <c r="I15" s="22">
        <f t="shared" si="3"/>
        <v>4336.16</v>
      </c>
      <c r="J15" s="22">
        <v>13947.12</v>
      </c>
    </row>
    <row r="16" spans="1:10" ht="34.5" customHeight="1">
      <c r="A16" s="29">
        <v>9</v>
      </c>
      <c r="B16" s="33" t="s">
        <v>38</v>
      </c>
      <c r="C16" s="22">
        <v>65.81</v>
      </c>
      <c r="D16" s="23">
        <f t="shared" si="0"/>
        <v>4117.785044803791</v>
      </c>
      <c r="E16" s="23">
        <v>0</v>
      </c>
      <c r="F16" s="23">
        <v>0</v>
      </c>
      <c r="G16" s="23">
        <f t="shared" si="1"/>
        <v>65.81</v>
      </c>
      <c r="H16" s="23">
        <f t="shared" si="2"/>
        <v>4575.316716448657</v>
      </c>
      <c r="I16" s="22">
        <f t="shared" si="3"/>
        <v>4575.32</v>
      </c>
      <c r="J16" s="22">
        <v>240210</v>
      </c>
    </row>
    <row r="17" spans="1:10" ht="34.5" customHeight="1">
      <c r="A17" s="29">
        <v>10</v>
      </c>
      <c r="B17" s="33" t="s">
        <v>39</v>
      </c>
      <c r="C17" s="22">
        <v>28</v>
      </c>
      <c r="D17" s="23">
        <f t="shared" si="0"/>
        <v>1751.9826964671956</v>
      </c>
      <c r="E17" s="23">
        <v>0</v>
      </c>
      <c r="F17" s="23">
        <v>0</v>
      </c>
      <c r="G17" s="23">
        <f t="shared" si="1"/>
        <v>28</v>
      </c>
      <c r="H17" s="23">
        <f t="shared" si="2"/>
        <v>1946.647440519106</v>
      </c>
      <c r="I17" s="22">
        <f t="shared" si="3"/>
        <v>1946.65</v>
      </c>
      <c r="J17" s="22">
        <v>14792.4</v>
      </c>
    </row>
    <row r="18" spans="1:10" ht="51.75" customHeight="1">
      <c r="A18" s="29">
        <v>11</v>
      </c>
      <c r="B18" s="33" t="s">
        <v>14</v>
      </c>
      <c r="C18" s="22">
        <v>138.28</v>
      </c>
      <c r="D18" s="23">
        <f t="shared" si="0"/>
        <v>8652.291688124422</v>
      </c>
      <c r="E18" s="23">
        <v>0</v>
      </c>
      <c r="F18" s="23">
        <v>0</v>
      </c>
      <c r="G18" s="23">
        <f t="shared" si="1"/>
        <v>138.28</v>
      </c>
      <c r="H18" s="23">
        <f t="shared" si="2"/>
        <v>9613.657431249358</v>
      </c>
      <c r="I18" s="22">
        <f t="shared" si="3"/>
        <v>9613.66</v>
      </c>
      <c r="J18" s="22">
        <v>155531.52</v>
      </c>
    </row>
    <row r="19" spans="1:10" ht="43.5" customHeight="1">
      <c r="A19" s="31">
        <v>12</v>
      </c>
      <c r="B19" s="33" t="s">
        <v>9</v>
      </c>
      <c r="C19" s="22">
        <v>146.67</v>
      </c>
      <c r="D19" s="23">
        <f t="shared" si="0"/>
        <v>9177.260788958698</v>
      </c>
      <c r="E19" s="23">
        <v>0</v>
      </c>
      <c r="F19" s="23">
        <v>0</v>
      </c>
      <c r="G19" s="23">
        <f t="shared" si="1"/>
        <v>146.67</v>
      </c>
      <c r="H19" s="23">
        <f t="shared" si="2"/>
        <v>10196.956432176332</v>
      </c>
      <c r="I19" s="22">
        <f t="shared" si="3"/>
        <v>10196.96</v>
      </c>
      <c r="J19" s="22">
        <v>678240</v>
      </c>
    </row>
    <row r="20" spans="1:10" ht="48.75" customHeight="1">
      <c r="A20" s="29">
        <v>13</v>
      </c>
      <c r="B20" s="33" t="s">
        <v>13</v>
      </c>
      <c r="C20" s="22">
        <v>20.49</v>
      </c>
      <c r="D20" s="23">
        <f t="shared" si="0"/>
        <v>1282.0759089504584</v>
      </c>
      <c r="E20" s="23">
        <v>0</v>
      </c>
      <c r="F20" s="23">
        <v>0</v>
      </c>
      <c r="G20" s="23">
        <f t="shared" si="1"/>
        <v>20.49</v>
      </c>
      <c r="H20" s="23">
        <f t="shared" si="2"/>
        <v>1424.5287877227315</v>
      </c>
      <c r="I20" s="22">
        <f t="shared" si="3"/>
        <v>1424.53</v>
      </c>
      <c r="J20" s="22">
        <v>16488</v>
      </c>
    </row>
    <row r="21" spans="1:10" ht="42.75" customHeight="1">
      <c r="A21" s="31">
        <v>14</v>
      </c>
      <c r="B21" s="32" t="s">
        <v>31</v>
      </c>
      <c r="C21" s="22">
        <f>97.86-2.57-3.76</f>
        <v>91.53</v>
      </c>
      <c r="D21" s="23">
        <f t="shared" si="0"/>
        <v>5727.106293130086</v>
      </c>
      <c r="E21" s="23">
        <v>0</v>
      </c>
      <c r="F21" s="23">
        <v>0</v>
      </c>
      <c r="G21" s="23">
        <f t="shared" si="1"/>
        <v>91.53</v>
      </c>
      <c r="H21" s="23">
        <f t="shared" si="2"/>
        <v>6363.451436811207</v>
      </c>
      <c r="I21" s="22">
        <f t="shared" si="3"/>
        <v>6363.45</v>
      </c>
      <c r="J21" s="22">
        <v>67615.68</v>
      </c>
    </row>
    <row r="22" spans="1:10" ht="46.5" customHeight="1">
      <c r="A22" s="29">
        <v>15</v>
      </c>
      <c r="B22" s="32" t="s">
        <v>32</v>
      </c>
      <c r="C22" s="22">
        <v>21.13</v>
      </c>
      <c r="D22" s="23">
        <f t="shared" si="0"/>
        <v>1322.1212277268514</v>
      </c>
      <c r="E22" s="23">
        <v>0</v>
      </c>
      <c r="F22" s="23">
        <v>0</v>
      </c>
      <c r="G22" s="23">
        <f t="shared" si="1"/>
        <v>21.13</v>
      </c>
      <c r="H22" s="23">
        <f t="shared" si="2"/>
        <v>1469.0235863631683</v>
      </c>
      <c r="I22" s="22">
        <f t="shared" si="3"/>
        <v>1469.02</v>
      </c>
      <c r="J22" s="22">
        <v>7607.52</v>
      </c>
    </row>
    <row r="23" spans="1:10" ht="45" customHeight="1">
      <c r="A23" s="31">
        <v>16</v>
      </c>
      <c r="B23" s="33" t="s">
        <v>35</v>
      </c>
      <c r="C23" s="22">
        <v>30.38</v>
      </c>
      <c r="D23" s="23">
        <f t="shared" si="0"/>
        <v>1900.901225666907</v>
      </c>
      <c r="E23" s="23">
        <v>0</v>
      </c>
      <c r="F23" s="23">
        <v>0</v>
      </c>
      <c r="G23" s="23">
        <f t="shared" si="1"/>
        <v>30.38</v>
      </c>
      <c r="H23" s="23">
        <f t="shared" si="2"/>
        <v>2112.11247296323</v>
      </c>
      <c r="I23" s="22">
        <f t="shared" si="3"/>
        <v>2112.11</v>
      </c>
      <c r="J23" s="22">
        <v>11833.92</v>
      </c>
    </row>
    <row r="24" spans="1:10" ht="51" customHeight="1">
      <c r="A24" s="29">
        <v>17</v>
      </c>
      <c r="B24" s="33" t="s">
        <v>36</v>
      </c>
      <c r="C24" s="22">
        <v>60.16</v>
      </c>
      <c r="D24" s="23">
        <f t="shared" si="0"/>
        <v>3764.259964980946</v>
      </c>
      <c r="E24" s="23">
        <v>0</v>
      </c>
      <c r="F24" s="23">
        <v>0</v>
      </c>
      <c r="G24" s="23">
        <f t="shared" si="1"/>
        <v>60.16</v>
      </c>
      <c r="H24" s="23">
        <f t="shared" si="2"/>
        <v>4182.51107220105</v>
      </c>
      <c r="I24" s="22">
        <f>ROUND(H24,2)-0.01</f>
        <v>4182.5</v>
      </c>
      <c r="J24" s="22">
        <v>48932.4</v>
      </c>
    </row>
    <row r="25" spans="1:10" s="28" customFormat="1" ht="39.75" customHeight="1">
      <c r="A25" s="11"/>
      <c r="B25" s="17" t="s">
        <v>4</v>
      </c>
      <c r="C25" s="27">
        <f aca="true" t="shared" si="4" ref="C25:J25">SUM(C8:C24)</f>
        <v>970.8999999999999</v>
      </c>
      <c r="D25" s="27">
        <f t="shared" si="4"/>
        <v>60750.00000000001</v>
      </c>
      <c r="E25" s="27">
        <f t="shared" si="4"/>
        <v>0</v>
      </c>
      <c r="F25" s="27">
        <f t="shared" si="4"/>
        <v>0</v>
      </c>
      <c r="G25" s="27">
        <f t="shared" si="4"/>
        <v>970.8999999999999</v>
      </c>
      <c r="H25" s="27">
        <f t="shared" si="4"/>
        <v>67500</v>
      </c>
      <c r="I25" s="39">
        <f>SUM(I8:I24)</f>
        <v>67500</v>
      </c>
      <c r="J25" s="39">
        <f t="shared" si="4"/>
        <v>1901739.5999999999</v>
      </c>
    </row>
    <row r="26" spans="1:9" ht="71.25" customHeight="1">
      <c r="A26" s="12"/>
      <c r="B26" s="21" t="s">
        <v>16</v>
      </c>
      <c r="C26" s="18">
        <f>C25</f>
        <v>970.8999999999999</v>
      </c>
      <c r="D26" s="20"/>
      <c r="E26" s="21" t="s">
        <v>19</v>
      </c>
      <c r="F26" s="19">
        <f>E25</f>
        <v>0</v>
      </c>
      <c r="G26" s="43"/>
      <c r="H26" s="21" t="s">
        <v>21</v>
      </c>
      <c r="I26" s="42">
        <f>C25+E25</f>
        <v>970.8999999999999</v>
      </c>
    </row>
    <row r="27" spans="1:10" ht="69" customHeight="1">
      <c r="A27" s="12"/>
      <c r="B27" s="21" t="s">
        <v>26</v>
      </c>
      <c r="C27" s="18">
        <f>0.9*67500</f>
        <v>60750</v>
      </c>
      <c r="D27" s="20"/>
      <c r="E27" s="21" t="s">
        <v>27</v>
      </c>
      <c r="F27" s="19">
        <f>0.1*67500</f>
        <v>6750</v>
      </c>
      <c r="G27" s="44"/>
      <c r="H27" s="21" t="s">
        <v>22</v>
      </c>
      <c r="I27" s="19">
        <f>C27+F27</f>
        <v>67500</v>
      </c>
      <c r="J27" s="9"/>
    </row>
    <row r="28" spans="1:9" s="38" customFormat="1" ht="63.75" customHeight="1">
      <c r="A28" s="35"/>
      <c r="B28" s="36" t="s">
        <v>18</v>
      </c>
      <c r="C28" s="19">
        <f>C27/C26</f>
        <v>62.57081058811413</v>
      </c>
      <c r="D28" s="34"/>
      <c r="E28" s="36" t="s">
        <v>20</v>
      </c>
      <c r="F28" s="19">
        <f>0</f>
        <v>0</v>
      </c>
      <c r="G28" s="37"/>
      <c r="H28" s="36" t="s">
        <v>23</v>
      </c>
      <c r="I28" s="19">
        <f>I27/I26</f>
        <v>69.52312287568236</v>
      </c>
    </row>
    <row r="29" spans="1:9" ht="19.5">
      <c r="A29" s="12"/>
      <c r="B29" s="1"/>
      <c r="C29" s="14"/>
      <c r="D29" s="2"/>
      <c r="E29" s="2"/>
      <c r="F29" s="3"/>
      <c r="G29" s="2"/>
      <c r="H29" s="2"/>
      <c r="I29" s="3"/>
    </row>
    <row r="30" spans="2:5" ht="18.75">
      <c r="B30" s="15"/>
      <c r="C30" s="5"/>
      <c r="D30" s="7"/>
      <c r="E30" s="14"/>
    </row>
    <row r="31" spans="2:4" ht="18.75">
      <c r="B31" s="15"/>
      <c r="C31" s="5"/>
      <c r="D31" s="7"/>
    </row>
    <row r="32" spans="2:4" ht="18.75">
      <c r="B32" s="15"/>
      <c r="C32" s="13"/>
      <c r="D32" s="7"/>
    </row>
    <row r="33" spans="2:4" ht="18.75">
      <c r="B33" s="15"/>
      <c r="C33" s="13"/>
      <c r="D33" s="7"/>
    </row>
    <row r="34" ht="18.75">
      <c r="C34" s="13"/>
    </row>
    <row r="51" ht="12.75">
      <c r="D51" s="16"/>
    </row>
    <row r="52" ht="12.75">
      <c r="D52" s="16"/>
    </row>
    <row r="55" ht="12.75">
      <c r="D55" s="16"/>
    </row>
  </sheetData>
  <sheetProtection/>
  <mergeCells count="3">
    <mergeCell ref="A1:B1"/>
    <mergeCell ref="C6:D6"/>
    <mergeCell ref="E6:F6"/>
  </mergeCells>
  <printOptions/>
  <pageMargins left="0.07874015748031496" right="0" top="0.7480314960629921" bottom="0.8267716535433072" header="0.5118110236220472" footer="0.5118110236220472"/>
  <pageSetup horizontalDpi="300" verticalDpi="300" orientation="landscape" paperSize="9" scale="57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2024-01-04T14:41:08Z</cp:lastPrinted>
  <dcterms:created xsi:type="dcterms:W3CDTF">2004-01-09T07:03:24Z</dcterms:created>
  <dcterms:modified xsi:type="dcterms:W3CDTF">2024-04-03T06:58:11Z</dcterms:modified>
  <cp:category/>
  <cp:version/>
  <cp:contentType/>
  <cp:contentStatus/>
</cp:coreProperties>
</file>